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 tabRatio="50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<sst xmlns="http://schemas.openxmlformats.org/spreadsheetml/2006/main" count="374" uniqueCount="151">
  <si>
    <t xml:space="preserve">Приложение 1 
к Договору подряда № ___ от __________ 2023 </t>
  </si>
  <si>
    <t xml:space="preserve">Наименование материалов и работ используемых при строительстве жилого дома  по адресу:___________ </t>
  </si>
  <si>
    <t>Срок выполнения работ: ________ рабочих дней, с момента перечисления денежных средств в соответствии п. 5.2. Договора (1 -х этапов исполнения аккредитивов).</t>
  </si>
  <si>
    <t>Фундамент</t>
  </si>
  <si>
    <t>Наименование материалов и стоимость</t>
  </si>
  <si>
    <t>ед-изм.</t>
  </si>
  <si>
    <t>кол-во</t>
  </si>
  <si>
    <t>стоимость</t>
  </si>
  <si>
    <t>сумма</t>
  </si>
  <si>
    <t>Свайно-винтовой (СВС-89/3,5/300/5/2500мм)</t>
  </si>
  <si>
    <t>шт</t>
  </si>
  <si>
    <t xml:space="preserve">ОГ-89 150х150мм </t>
  </si>
  <si>
    <t>Цементно-песчаная смесь М 150 ( 25 кг)</t>
  </si>
  <si>
    <t>меш.</t>
  </si>
  <si>
    <t>Труба канализационная д110</t>
  </si>
  <si>
    <t>м.п.</t>
  </si>
  <si>
    <t>Переходы д110</t>
  </si>
  <si>
    <t>Гидроизоляция полимерная Ceresit CL 51</t>
  </si>
  <si>
    <t>кг</t>
  </si>
  <si>
    <t>Гидроизоляция рулонная</t>
  </si>
  <si>
    <t>м2</t>
  </si>
  <si>
    <t>Итого</t>
  </si>
  <si>
    <t>Наименование работ и стоимость</t>
  </si>
  <si>
    <t>Планирование участка под фундамент</t>
  </si>
  <si>
    <t>м.кв</t>
  </si>
  <si>
    <t>Бурение свай</t>
  </si>
  <si>
    <t>Обрезка оголовка</t>
  </si>
  <si>
    <t>Приемка и обустройство бетона свай</t>
  </si>
  <si>
    <t>куб.</t>
  </si>
  <si>
    <t>Логистика (доставка)</t>
  </si>
  <si>
    <t>шт.</t>
  </si>
  <si>
    <t>Гидроизоляция фундамента</t>
  </si>
  <si>
    <t xml:space="preserve">Гидроизоляция обмазочная в 2 слоя </t>
  </si>
  <si>
    <t>Каркас</t>
  </si>
  <si>
    <t>Доска обрезная 1 сорт 50x200x6000мм (обвязка)</t>
  </si>
  <si>
    <t>Доска обрезная 1 сорт 50x150x6000мм (стойки каркаса)</t>
  </si>
  <si>
    <t>Доска обрезная 1 сорт 50x100x6000мм (стойки каркаса)</t>
  </si>
  <si>
    <t>Доска обрезная 1 сорт 50x150x6000мм (перекрытие каркаса)</t>
  </si>
  <si>
    <t>Доска обрезная 1 сорт 50x150x6000мм (обрешетка внутри)</t>
  </si>
  <si>
    <t>Доска обрезная 1 сорт 25x100x6000мм (обрешетка внутри)</t>
  </si>
  <si>
    <t>Гвозди строительные</t>
  </si>
  <si>
    <t>Стальные крепежные элементы толщиной 2-3 мм</t>
  </si>
  <si>
    <t>Огнебиозащитная пропитка ОГНЕЗА-ПО-Д с цветовым индикатором</t>
  </si>
  <si>
    <t>л</t>
  </si>
  <si>
    <t>Устройство обвязки свайно-винтового фундамента</t>
  </si>
  <si>
    <t>Устройство каркаса перекрытия</t>
  </si>
  <si>
    <t>Устройство стоек каркаса</t>
  </si>
  <si>
    <t>Устройство обрешетки стен внутренней</t>
  </si>
  <si>
    <t>Устройство обрешетки пола</t>
  </si>
  <si>
    <t xml:space="preserve">Обработка огнезащитная </t>
  </si>
  <si>
    <t>Утепление, изоляция</t>
  </si>
  <si>
    <t>Минеральная плита Rockwool 1000x600х200мм</t>
  </si>
  <si>
    <t>Минеральная плита Rockwool 1000x600х150мм</t>
  </si>
  <si>
    <t>ИЗОСПАН: В</t>
  </si>
  <si>
    <t>ИЗОСПАН: А</t>
  </si>
  <si>
    <t>Изоляция стен изделиями из волокнистых и зернистых материалов насухо (Подготовка изолируемой поверхности. Распиловка плит.  Укладка теплоизоляционных материалов с подгонкой их по месту.)</t>
  </si>
  <si>
    <t>Установка гидроизоляционного слоя</t>
  </si>
  <si>
    <t>Установка пароизоляционного слоя</t>
  </si>
  <si>
    <t>Наружная обшивка стен</t>
  </si>
  <si>
    <t xml:space="preserve">Плита OСП толщ. 9 мм </t>
  </si>
  <si>
    <t>Дюбели с шурупом, размер 6x35 мм</t>
  </si>
  <si>
    <t>Шурупы самонарезающий прокалывающий 3,5/25 мм</t>
  </si>
  <si>
    <t xml:space="preserve">Заклепка вытяжная </t>
  </si>
  <si>
    <t>ФАСАДНАЯ ПЛИТКА PREMIUM, BRICK, ПЕСЧАНЫЙ</t>
  </si>
  <si>
    <t xml:space="preserve">Обшивка стен наружных </t>
  </si>
  <si>
    <t>Устройство фасада из фасадной плитки модифицированного битума</t>
  </si>
  <si>
    <t>Кровля</t>
  </si>
  <si>
    <t>Доска обрезная 1 сорт 50x200x6000мм (стропильная система)</t>
  </si>
  <si>
    <t>Доска обрезная 1 сорт 50x100x6000мм (стропильная система)</t>
  </si>
  <si>
    <t>Доска обрезная 1 сорт 150x150x6000мм (стропильная система)</t>
  </si>
  <si>
    <t>Доска обрезная 25х100 (обрешетка)</t>
  </si>
  <si>
    <t>Металлочерепица</t>
  </si>
  <si>
    <t>Винты самонарезающие</t>
  </si>
  <si>
    <t>Заклепки комбинированные</t>
  </si>
  <si>
    <t xml:space="preserve">J-Профиль 18мм 0,5 </t>
  </si>
  <si>
    <t>м</t>
  </si>
  <si>
    <t xml:space="preserve">Планка ендовы верхней 115х30х115 0,5 </t>
  </si>
  <si>
    <t>Планка карнизная 100х65 0,5</t>
  </si>
  <si>
    <t xml:space="preserve">Планка лобовая/околооконная простая 190х50 0,5 </t>
  </si>
  <si>
    <t>Планка снегозадержания 0,5</t>
  </si>
  <si>
    <t>Установка стропил</t>
  </si>
  <si>
    <t>м3</t>
  </si>
  <si>
    <t>Устройство обрешетки с прозорами из досок толщиной до 30 мм</t>
  </si>
  <si>
    <t>Устройство кровель из металлочерепицы</t>
  </si>
  <si>
    <t xml:space="preserve">Проемы </t>
  </si>
  <si>
    <t>Герметик пенополиуретановый (пена монтажная) типа Makrofleks, Soudal в баллонах по 750 мл</t>
  </si>
  <si>
    <t>Дверное полотно  ( 1000х2100)</t>
  </si>
  <si>
    <t>Дверное полотно  ( 900х2100)</t>
  </si>
  <si>
    <t>Коробка дверная</t>
  </si>
  <si>
    <t>Блок оконный ПВХ, профиль 74 мм ( 600х2000)</t>
  </si>
  <si>
    <t>Блок оконный ПВХ, профиль 74 мм ( 2000х2000)</t>
  </si>
  <si>
    <t>Блок оконный ПВХ, профиль 74 мм ( 1500х2300)</t>
  </si>
  <si>
    <t>Сэндвич-панели для откосов наружные слои листы из поливинилхлорида, внутреннее наполнение вспененный пенополистирол белые, ширина 1,5 м, длина 3,0 м, толщина 10 мм</t>
  </si>
  <si>
    <t>Отливы (отметы) из оцинкованной стали, толщина 0,55 мм, диаметр 140 мм</t>
  </si>
  <si>
    <t>Установка блоков в внутренних дверных проемах</t>
  </si>
  <si>
    <t>Установка в жилых и общественных зданиях оконных блоков из ПВХ профилей</t>
  </si>
  <si>
    <t>Облицовка оконных и дверных откосов декоративным бумажно-слоистым пластиком или листами из синтетических материалов на клее</t>
  </si>
  <si>
    <t>Монтаж отливов</t>
  </si>
  <si>
    <t xml:space="preserve">Карниз дома </t>
  </si>
  <si>
    <t>Профлист</t>
  </si>
  <si>
    <t>Фурнитура</t>
  </si>
  <si>
    <t>Крепеж</t>
  </si>
  <si>
    <t>Отлив</t>
  </si>
  <si>
    <t>Монтаж карнизов</t>
  </si>
  <si>
    <t>Монтаж отлива</t>
  </si>
  <si>
    <t>Внутренняя отделка</t>
  </si>
  <si>
    <t>Профиль направляющий Knauf 100х40 мм 3 м 0.60 мм</t>
  </si>
  <si>
    <t>Профиль стоечный Knauf 100х50 мм 4 м 0.60 мм</t>
  </si>
  <si>
    <t>Соединитель одноуровневый, для ПП-профилей,  КНАУФ</t>
  </si>
  <si>
    <t>Подвес прямой для ПП профиля, КНАУФ</t>
  </si>
  <si>
    <t>Саморез ГКЛ-металл, 3,5х25мм, фосфат (1000шт)</t>
  </si>
  <si>
    <t>уп</t>
  </si>
  <si>
    <t>Лента бумажная для повышения трещиностойкости стыков ГКЛ и ГВЛ</t>
  </si>
  <si>
    <t>Лента разделительная для сопряжения потолка из ЛГК со стеной</t>
  </si>
  <si>
    <t>Грунтовка: «Тифенгрунд», КНАУФ</t>
  </si>
  <si>
    <t>Гипсоволокнистые листы (ГВЛ КСЛВ ФК) толщиной – 12.5мм</t>
  </si>
  <si>
    <t>ОСП 18 мм</t>
  </si>
  <si>
    <t xml:space="preserve">Устройство металлического каркаса из ПН и ПС профилей по системе «КНАУФ»  </t>
  </si>
  <si>
    <t xml:space="preserve">Устройство перегородки по системе «КНАУФ» по одинарному металлическому каркасу из ПН и ПС профилей гипсокартонными листами </t>
  </si>
  <si>
    <t>Подшивка пола</t>
  </si>
  <si>
    <t>Подшивка потолка</t>
  </si>
  <si>
    <t>Отопление водоснабжение</t>
  </si>
  <si>
    <t>Радиаторы отопления секции</t>
  </si>
  <si>
    <t>Сшитый полителен для отопления теплого пола д20</t>
  </si>
  <si>
    <t>Труба армированная полипропилен</t>
  </si>
  <si>
    <t>Коллектор для отопления и теплого пола</t>
  </si>
  <si>
    <t>Соединительные муфты и фитинги</t>
  </si>
  <si>
    <t>Пенополистерол 30</t>
  </si>
  <si>
    <t>Сетка для теплого пола</t>
  </si>
  <si>
    <t>Насосы теплого пола и радиаторов</t>
  </si>
  <si>
    <t xml:space="preserve">Котел с комплектующими </t>
  </si>
  <si>
    <t>Работы по проведению канализации, водоснабжению и отоплению</t>
  </si>
  <si>
    <t xml:space="preserve">Установка котла </t>
  </si>
  <si>
    <t>Разводка электрики по жилому дому</t>
  </si>
  <si>
    <t xml:space="preserve">Автоматический выключатель  Ip=40А 400В к-ка С  ВА47-29 3Р 40А </t>
  </si>
  <si>
    <t xml:space="preserve">Автоматический выключатель  Ip=10А 400В к-ка С  ВА47-29 3Р 10А </t>
  </si>
  <si>
    <t xml:space="preserve">Автоматический выключатель  Ip=32А 230В к-ка С  ВА47-29 1Р 32А </t>
  </si>
  <si>
    <t>Труба гофрированная ПНД стойкая к ультрафиолету  dусл=32мм</t>
  </si>
  <si>
    <t>Труба гофрированная ПНД стойкая к ультрафиолету  dусл=25мм</t>
  </si>
  <si>
    <t>Труба гофрированная  ПНД стойкая к ультрафиолету  dусл=20мм</t>
  </si>
  <si>
    <t>Труба стальная водогазопроводная  dусл =50мм 60х3,5 мм</t>
  </si>
  <si>
    <t>Коробка распределительная с отверстиями 100х100х55 С3В108</t>
  </si>
  <si>
    <t xml:space="preserve">Выключатель одноклавишный белый  10АХ, 250В IP20 для скрытой  установки  изделие  в сборе BRITE </t>
  </si>
  <si>
    <t xml:space="preserve">Розетка штепсельная скрытой установки одинарная с э/контактом с защитной шторкой 16А, 250В- IP 44 KVARTA </t>
  </si>
  <si>
    <t>Кабель силовой с медными  жилами  с полимерной    изоляцией     в полимерной  оболочке   3х2,5 мм2 ППгнг (А)-HF -0.66</t>
  </si>
  <si>
    <t>Кабель силовой с медными  жилами  с полимерной    изоляцией     в полимерной  оболочке   3х1,5 мм2 ППгнг (А)-HF -0.66</t>
  </si>
  <si>
    <t>Работы по разводке электрики в жилом доме</t>
  </si>
  <si>
    <t>Вентиляция</t>
  </si>
  <si>
    <t>Монтаж системы вентиляции</t>
  </si>
  <si>
    <t xml:space="preserve">ВСЕГО ПО РАСЧЕТУ </t>
  </si>
  <si>
    <t>Заказчик:                                                                                                           Подрядчик: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</si>
</sst>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 ##0.00_-;\-* #\ ##0.00_-;_-* \-??_-;_-@_-"/>
    <numFmt numFmtId="177" formatCode="_-&quot;₽&quot;* #\ ##0.00_-;\-&quot;₽&quot;* #\ ##0.00_-;_-&quot;₽&quot;* &quot;-&quot;??_-;_-@_-"/>
    <numFmt numFmtId="178" formatCode="_-* #\ ##0_-;\-* #\ ##0_-;_-* &quot;-&quot;_-;_-@_-"/>
    <numFmt numFmtId="179" formatCode="_-* #\ ##0_-;\-&quot;₽&quot;* #\ ##0_-;_-&quot;₽&quot;* &quot;-&quot;_-;_-@_-"/>
    <numFmt numFmtId="180" formatCode="#\ ##0.00\ [$₽-419];[Red]\-#\ ##0.00\ [$₽-419]"/>
    <numFmt numFmtId="181" formatCode="#\ ##0\ [$₽-419];[Red]\-#\ ##0\ [$₽-419]"/>
  </numFmts>
  <fonts count="28">
    <font>
      <sz val="11"/>
      <color rgb="FF000000"/>
      <name val="Calibri"/>
      <charset val="204"/>
    </font>
    <font>
      <b/>
      <sz val="14"/>
      <name val="Times New Roman"/>
      <charset val="204"/>
    </font>
    <font>
      <sz val="10"/>
      <color rgb="FF333333"/>
      <name val="Times New Roman"/>
      <charset val="204"/>
    </font>
    <font>
      <b/>
      <sz val="11"/>
      <color rgb="FF000000"/>
      <name val="Times New Roman"/>
      <charset val="204"/>
    </font>
    <font>
      <sz val="11"/>
      <color rgb="FF000000"/>
      <name val="Times New Roman"/>
      <charset val="204"/>
    </font>
    <font>
      <sz val="11"/>
      <name val="Times New Roman"/>
      <charset val="1"/>
    </font>
    <font>
      <sz val="11"/>
      <color rgb="FF000000"/>
      <name val="Times New Roman"/>
      <charset val="1"/>
    </font>
    <font>
      <sz val="10"/>
      <name val="Arial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Border="0" applyProtection="0"/>
    <xf numFmtId="177" fontId="7" fillId="0" borderId="0" applyBorder="0" applyAlignment="0" applyProtection="0"/>
    <xf numFmtId="9" fontId="7" fillId="0" borderId="0" applyBorder="0" applyAlignment="0" applyProtection="0"/>
    <xf numFmtId="178" fontId="7" fillId="0" borderId="0" applyBorder="0" applyAlignment="0" applyProtection="0"/>
    <xf numFmtId="179" fontId="7" fillId="0" borderId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51">
    <xf numFmtId="0" fontId="0" fillId="0" borderId="0" xfId="0"/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80" fontId="4" fillId="2" borderId="0" xfId="0" applyNumberFormat="1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180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80" fontId="4" fillId="0" borderId="1" xfId="0" applyNumberFormat="1" applyFont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 applyAlignment="1">
      <alignment horizontal="center"/>
    </xf>
    <xf numFmtId="180" fontId="3" fillId="2" borderId="3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80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180" fontId="3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181" fontId="0" fillId="0" borderId="0" xfId="0" applyNumberFormat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80" fontId="4" fillId="2" borderId="4" xfId="0" applyNumberFormat="1" applyFont="1" applyFill="1" applyBorder="1" applyAlignment="1">
      <alignment horizontal="center"/>
    </xf>
    <xf numFmtId="180" fontId="3" fillId="2" borderId="4" xfId="0" applyNumberFormat="1" applyFont="1" applyFill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180" fontId="4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181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176" fontId="4" fillId="0" borderId="0" xfId="1" applyFont="1" applyBorder="1" applyAlignment="1" applyProtection="1"/>
    <xf numFmtId="0" fontId="4" fillId="0" borderId="0" xfId="0" applyFont="1"/>
    <xf numFmtId="0" fontId="4" fillId="0" borderId="0" xfId="0" applyFont="1" applyAlignment="1">
      <alignment horizontal="center"/>
    </xf>
    <xf numFmtId="180" fontId="4" fillId="0" borderId="0" xfId="0" applyNumberFormat="1" applyFont="1" applyAlignment="1">
      <alignment horizont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0</xdr:col>
      <xdr:colOff>1985645</xdr:colOff>
      <xdr:row>0</xdr:row>
      <xdr:rowOff>518160</xdr:rowOff>
    </xdr:to>
    <xdr:pic>
      <xdr:nvPicPr>
        <xdr:cNvPr id="2" name="Изображение 1" descr="кирстрой логотип лого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976120" cy="508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4"/>
  <sheetViews>
    <sheetView tabSelected="1" workbookViewId="0">
      <selection activeCell="H14" sqref="H14"/>
    </sheetView>
  </sheetViews>
  <sheetFormatPr defaultColWidth="8.72380952380952" defaultRowHeight="15" outlineLevelCol="6"/>
  <cols>
    <col min="1" max="1" width="75.8571428571429" customWidth="1"/>
    <col min="2" max="2" width="10.9714285714286" style="1" customWidth="1"/>
    <col min="3" max="3" width="10.8380952380952" style="1" customWidth="1"/>
    <col min="4" max="4" width="13.2857142857143" style="1" customWidth="1"/>
    <col min="5" max="5" width="16.7142857142857" style="2" customWidth="1"/>
    <col min="7" max="7" width="12.8952380952381" customWidth="1"/>
  </cols>
  <sheetData>
    <row r="1" ht="41.25" customHeight="1" spans="4:5">
      <c r="D1" s="3" t="s">
        <v>0</v>
      </c>
      <c r="E1" s="3"/>
    </row>
    <row r="2" ht="45" customHeight="1" spans="1:5">
      <c r="A2" s="4" t="s">
        <v>1</v>
      </c>
      <c r="B2" s="4"/>
      <c r="C2" s="4"/>
      <c r="D2" s="4"/>
      <c r="E2" s="4"/>
    </row>
    <row r="3" ht="29.25" customHeight="1" spans="1:6">
      <c r="A3" s="5" t="s">
        <v>2</v>
      </c>
      <c r="B3" s="5"/>
      <c r="C3" s="5"/>
      <c r="D3" s="5"/>
      <c r="E3" s="5"/>
      <c r="F3" s="6"/>
    </row>
    <row r="4" spans="1:5">
      <c r="A4" s="7" t="s">
        <v>3</v>
      </c>
      <c r="B4" s="8"/>
      <c r="C4" s="8"/>
      <c r="D4" s="8"/>
      <c r="E4" s="9"/>
    </row>
    <row r="5" spans="1:5">
      <c r="A5" s="10" t="s">
        <v>4</v>
      </c>
      <c r="B5" s="10" t="s">
        <v>5</v>
      </c>
      <c r="C5" s="10" t="s">
        <v>6</v>
      </c>
      <c r="D5" s="10" t="s">
        <v>7</v>
      </c>
      <c r="E5" s="11" t="s">
        <v>8</v>
      </c>
    </row>
    <row r="6" spans="1:5">
      <c r="A6" s="12" t="s">
        <v>9</v>
      </c>
      <c r="B6" s="13" t="s">
        <v>10</v>
      </c>
      <c r="C6" s="13">
        <v>43</v>
      </c>
      <c r="D6" s="13">
        <v>3850</v>
      </c>
      <c r="E6" s="14">
        <f t="shared" ref="E6:E12" si="0">C6*D6</f>
        <v>165550</v>
      </c>
    </row>
    <row r="7" spans="1:5">
      <c r="A7" s="12" t="s">
        <v>11</v>
      </c>
      <c r="B7" s="13" t="s">
        <v>10</v>
      </c>
      <c r="C7" s="13">
        <v>43</v>
      </c>
      <c r="D7" s="13">
        <v>520</v>
      </c>
      <c r="E7" s="14">
        <f t="shared" si="0"/>
        <v>22360</v>
      </c>
    </row>
    <row r="8" spans="1:5">
      <c r="A8" s="12" t="s">
        <v>12</v>
      </c>
      <c r="B8" s="13" t="s">
        <v>13</v>
      </c>
      <c r="C8" s="13">
        <v>125</v>
      </c>
      <c r="D8" s="13">
        <v>240</v>
      </c>
      <c r="E8" s="14">
        <f t="shared" si="0"/>
        <v>30000</v>
      </c>
    </row>
    <row r="9" spans="1:5">
      <c r="A9" s="12" t="s">
        <v>14</v>
      </c>
      <c r="B9" s="13" t="s">
        <v>15</v>
      </c>
      <c r="C9" s="13">
        <v>30</v>
      </c>
      <c r="D9" s="13">
        <v>600</v>
      </c>
      <c r="E9" s="14">
        <f t="shared" si="0"/>
        <v>18000</v>
      </c>
    </row>
    <row r="10" spans="1:5">
      <c r="A10" s="12" t="s">
        <v>16</v>
      </c>
      <c r="B10" s="13" t="s">
        <v>10</v>
      </c>
      <c r="C10" s="13">
        <v>20</v>
      </c>
      <c r="D10" s="13">
        <v>150</v>
      </c>
      <c r="E10" s="14">
        <f t="shared" si="0"/>
        <v>3000</v>
      </c>
    </row>
    <row r="11" spans="1:5">
      <c r="A11" s="12" t="s">
        <v>17</v>
      </c>
      <c r="B11" s="13" t="s">
        <v>18</v>
      </c>
      <c r="C11" s="13">
        <v>125</v>
      </c>
      <c r="D11" s="13">
        <v>320</v>
      </c>
      <c r="E11" s="14">
        <f t="shared" si="0"/>
        <v>40000</v>
      </c>
    </row>
    <row r="12" spans="1:5">
      <c r="A12" s="12" t="s">
        <v>19</v>
      </c>
      <c r="B12" s="13" t="s">
        <v>20</v>
      </c>
      <c r="C12" s="13">
        <v>92.3</v>
      </c>
      <c r="D12" s="13">
        <v>450</v>
      </c>
      <c r="E12" s="14">
        <f t="shared" si="0"/>
        <v>41535</v>
      </c>
    </row>
    <row r="13" spans="1:5">
      <c r="A13" s="15"/>
      <c r="B13" s="16"/>
      <c r="C13" s="16"/>
      <c r="D13" s="16" t="s">
        <v>21</v>
      </c>
      <c r="E13" s="17">
        <f>SUM(E6:E12)</f>
        <v>320445</v>
      </c>
    </row>
    <row r="14" spans="1:5">
      <c r="A14" s="10" t="s">
        <v>22</v>
      </c>
      <c r="B14" s="10" t="s">
        <v>5</v>
      </c>
      <c r="C14" s="10" t="s">
        <v>6</v>
      </c>
      <c r="D14" s="10" t="s">
        <v>7</v>
      </c>
      <c r="E14" s="11" t="s">
        <v>8</v>
      </c>
    </row>
    <row r="15" spans="1:5">
      <c r="A15" s="12" t="s">
        <v>23</v>
      </c>
      <c r="B15" s="13" t="s">
        <v>24</v>
      </c>
      <c r="C15" s="13">
        <v>122.5</v>
      </c>
      <c r="D15" s="13">
        <v>550</v>
      </c>
      <c r="E15" s="14">
        <f>C15*D15</f>
        <v>67375</v>
      </c>
    </row>
    <row r="16" spans="1:5">
      <c r="A16" s="12" t="s">
        <v>25</v>
      </c>
      <c r="B16" s="13" t="s">
        <v>10</v>
      </c>
      <c r="C16" s="13">
        <v>43</v>
      </c>
      <c r="D16" s="13">
        <v>1250</v>
      </c>
      <c r="E16" s="14">
        <f>C16*D16</f>
        <v>53750</v>
      </c>
    </row>
    <row r="17" spans="1:5">
      <c r="A17" s="12" t="s">
        <v>26</v>
      </c>
      <c r="B17" s="13" t="s">
        <v>10</v>
      </c>
      <c r="C17" s="13">
        <v>43</v>
      </c>
      <c r="D17" s="13">
        <v>550</v>
      </c>
      <c r="E17" s="14">
        <f>(C17*D17)+0</f>
        <v>23650</v>
      </c>
    </row>
    <row r="18" spans="1:5">
      <c r="A18" s="12" t="s">
        <v>27</v>
      </c>
      <c r="B18" s="13" t="s">
        <v>28</v>
      </c>
      <c r="C18" s="13">
        <v>8.5</v>
      </c>
      <c r="D18" s="13">
        <v>5300</v>
      </c>
      <c r="E18" s="14">
        <f>C18*D18</f>
        <v>45050</v>
      </c>
    </row>
    <row r="19" spans="1:5">
      <c r="A19" s="12" t="s">
        <v>29</v>
      </c>
      <c r="B19" s="13" t="s">
        <v>30</v>
      </c>
      <c r="C19" s="13">
        <v>3</v>
      </c>
      <c r="D19" s="13">
        <v>35000</v>
      </c>
      <c r="E19" s="14">
        <f>C19*D19</f>
        <v>105000</v>
      </c>
    </row>
    <row r="20" spans="1:5">
      <c r="A20" s="12" t="s">
        <v>31</v>
      </c>
      <c r="B20" s="13" t="s">
        <v>20</v>
      </c>
      <c r="C20" s="13">
        <v>92.3</v>
      </c>
      <c r="D20" s="13">
        <v>450</v>
      </c>
      <c r="E20" s="14">
        <f>(C20*D20)+0</f>
        <v>41535</v>
      </c>
    </row>
    <row r="21" spans="1:5">
      <c r="A21" s="12" t="s">
        <v>32</v>
      </c>
      <c r="B21" s="13" t="s">
        <v>20</v>
      </c>
      <c r="C21" s="13">
        <v>45.3</v>
      </c>
      <c r="D21" s="13">
        <v>450</v>
      </c>
      <c r="E21" s="14">
        <f>((C21*D21)+0)+0</f>
        <v>20385</v>
      </c>
    </row>
    <row r="22" spans="1:5">
      <c r="A22" s="18"/>
      <c r="B22" s="7"/>
      <c r="C22" s="7"/>
      <c r="D22" s="19" t="s">
        <v>21</v>
      </c>
      <c r="E22" s="17">
        <f>SUM(E15:E21)</f>
        <v>356745</v>
      </c>
    </row>
    <row r="23" spans="1:5">
      <c r="A23" s="20" t="s">
        <v>33</v>
      </c>
      <c r="B23" s="21"/>
      <c r="C23" s="21"/>
      <c r="D23" s="21"/>
      <c r="E23" s="22"/>
    </row>
    <row r="24" spans="1:5">
      <c r="A24" s="10" t="s">
        <v>4</v>
      </c>
      <c r="B24" s="10" t="s">
        <v>5</v>
      </c>
      <c r="C24" s="10" t="s">
        <v>6</v>
      </c>
      <c r="D24" s="10" t="s">
        <v>7</v>
      </c>
      <c r="E24" s="11" t="s">
        <v>8</v>
      </c>
    </row>
    <row r="25" spans="1:5">
      <c r="A25" s="12" t="s">
        <v>34</v>
      </c>
      <c r="B25" s="13" t="s">
        <v>28</v>
      </c>
      <c r="C25" s="13">
        <v>2.9</v>
      </c>
      <c r="D25" s="13">
        <v>25600</v>
      </c>
      <c r="E25" s="14">
        <f t="shared" ref="E25:E33" si="1">C25*D25</f>
        <v>74240</v>
      </c>
    </row>
    <row r="26" spans="1:5">
      <c r="A26" s="12" t="s">
        <v>35</v>
      </c>
      <c r="B26" s="13" t="s">
        <v>28</v>
      </c>
      <c r="C26" s="13">
        <v>2.55</v>
      </c>
      <c r="D26" s="13">
        <v>21000</v>
      </c>
      <c r="E26" s="14">
        <f t="shared" si="1"/>
        <v>53550</v>
      </c>
    </row>
    <row r="27" spans="1:5">
      <c r="A27" s="12" t="s">
        <v>36</v>
      </c>
      <c r="B27" s="13" t="s">
        <v>28</v>
      </c>
      <c r="C27" s="13">
        <v>1.4</v>
      </c>
      <c r="D27" s="13">
        <v>19800</v>
      </c>
      <c r="E27" s="14">
        <f t="shared" si="1"/>
        <v>27720</v>
      </c>
    </row>
    <row r="28" spans="1:5">
      <c r="A28" s="12" t="s">
        <v>37</v>
      </c>
      <c r="B28" s="13" t="s">
        <v>28</v>
      </c>
      <c r="C28" s="13">
        <v>1.6</v>
      </c>
      <c r="D28" s="13">
        <v>21000</v>
      </c>
      <c r="E28" s="14">
        <f t="shared" si="1"/>
        <v>33600</v>
      </c>
    </row>
    <row r="29" spans="1:5">
      <c r="A29" s="12" t="s">
        <v>38</v>
      </c>
      <c r="B29" s="13" t="s">
        <v>28</v>
      </c>
      <c r="C29" s="13">
        <v>1</v>
      </c>
      <c r="D29" s="13">
        <v>21000</v>
      </c>
      <c r="E29" s="14">
        <f t="shared" si="1"/>
        <v>21000</v>
      </c>
    </row>
    <row r="30" spans="1:5">
      <c r="A30" s="12" t="s">
        <v>39</v>
      </c>
      <c r="B30" s="13" t="s">
        <v>28</v>
      </c>
      <c r="C30" s="13">
        <v>0.7</v>
      </c>
      <c r="D30" s="13">
        <v>19600</v>
      </c>
      <c r="E30" s="14">
        <f t="shared" si="1"/>
        <v>13720</v>
      </c>
    </row>
    <row r="31" spans="1:5">
      <c r="A31" s="12" t="s">
        <v>40</v>
      </c>
      <c r="B31" s="13" t="s">
        <v>18</v>
      </c>
      <c r="C31" s="13">
        <v>15</v>
      </c>
      <c r="D31" s="13">
        <v>550</v>
      </c>
      <c r="E31" s="14">
        <f t="shared" si="1"/>
        <v>8250</v>
      </c>
    </row>
    <row r="32" spans="1:5">
      <c r="A32" s="12" t="s">
        <v>41</v>
      </c>
      <c r="B32" s="13" t="s">
        <v>10</v>
      </c>
      <c r="C32" s="13">
        <v>400</v>
      </c>
      <c r="D32" s="13">
        <v>42</v>
      </c>
      <c r="E32" s="14">
        <f t="shared" si="1"/>
        <v>16800</v>
      </c>
    </row>
    <row r="33" spans="1:5">
      <c r="A33" s="12" t="s">
        <v>42</v>
      </c>
      <c r="B33" s="13" t="s">
        <v>43</v>
      </c>
      <c r="C33" s="13">
        <f>C41*0.9</f>
        <v>236.7</v>
      </c>
      <c r="D33" s="13">
        <v>280</v>
      </c>
      <c r="E33" s="14">
        <f t="shared" si="1"/>
        <v>66276</v>
      </c>
    </row>
    <row r="34" spans="1:5">
      <c r="A34" s="23"/>
      <c r="B34" s="20"/>
      <c r="C34" s="20"/>
      <c r="D34" s="20" t="s">
        <v>21</v>
      </c>
      <c r="E34" s="24">
        <f>SUM(E25:E33)</f>
        <v>315156</v>
      </c>
    </row>
    <row r="35" spans="1:5">
      <c r="A35" s="10" t="s">
        <v>22</v>
      </c>
      <c r="B35" s="10" t="s">
        <v>5</v>
      </c>
      <c r="C35" s="10" t="s">
        <v>6</v>
      </c>
      <c r="D35" s="10" t="s">
        <v>7</v>
      </c>
      <c r="E35" s="11" t="s">
        <v>8</v>
      </c>
    </row>
    <row r="36" spans="1:5">
      <c r="A36" s="12" t="s">
        <v>44</v>
      </c>
      <c r="B36" s="13" t="s">
        <v>15</v>
      </c>
      <c r="C36" s="13">
        <v>87.63</v>
      </c>
      <c r="D36" s="13">
        <v>450</v>
      </c>
      <c r="E36" s="14">
        <f t="shared" ref="E36:E41" si="2">(C36*D36)+0</f>
        <v>39433.5</v>
      </c>
    </row>
    <row r="37" spans="1:5">
      <c r="A37" s="12" t="s">
        <v>45</v>
      </c>
      <c r="B37" s="13" t="s">
        <v>28</v>
      </c>
      <c r="C37" s="13">
        <v>1.6</v>
      </c>
      <c r="D37" s="13">
        <v>9500</v>
      </c>
      <c r="E37" s="14">
        <f t="shared" si="2"/>
        <v>15200</v>
      </c>
    </row>
    <row r="38" spans="1:5">
      <c r="A38" s="12" t="s">
        <v>46</v>
      </c>
      <c r="B38" s="13" t="s">
        <v>28</v>
      </c>
      <c r="C38" s="13">
        <v>3.95</v>
      </c>
      <c r="D38" s="13">
        <v>17500</v>
      </c>
      <c r="E38" s="14">
        <f t="shared" si="2"/>
        <v>69125</v>
      </c>
    </row>
    <row r="39" spans="1:5">
      <c r="A39" s="12" t="s">
        <v>47</v>
      </c>
      <c r="B39" s="13" t="s">
        <v>28</v>
      </c>
      <c r="C39" s="13">
        <v>1</v>
      </c>
      <c r="D39" s="13">
        <v>12500</v>
      </c>
      <c r="E39" s="14">
        <f t="shared" si="2"/>
        <v>12500</v>
      </c>
    </row>
    <row r="40" spans="1:5">
      <c r="A40" s="12" t="s">
        <v>48</v>
      </c>
      <c r="B40" s="13" t="s">
        <v>28</v>
      </c>
      <c r="C40" s="13">
        <v>1.7</v>
      </c>
      <c r="D40" s="13">
        <v>10500</v>
      </c>
      <c r="E40" s="14">
        <f t="shared" si="2"/>
        <v>17850</v>
      </c>
    </row>
    <row r="41" spans="1:5">
      <c r="A41" s="12" t="s">
        <v>49</v>
      </c>
      <c r="B41" s="13" t="s">
        <v>20</v>
      </c>
      <c r="C41" s="13">
        <v>263</v>
      </c>
      <c r="D41" s="13">
        <v>250</v>
      </c>
      <c r="E41" s="14">
        <f t="shared" si="2"/>
        <v>65750</v>
      </c>
    </row>
    <row r="42" spans="1:5">
      <c r="A42" s="23"/>
      <c r="B42" s="20"/>
      <c r="C42" s="20"/>
      <c r="D42" s="20" t="s">
        <v>21</v>
      </c>
      <c r="E42" s="24">
        <f>SUM(E36:E41)</f>
        <v>219858.5</v>
      </c>
    </row>
    <row r="43" spans="1:5">
      <c r="A43" s="20" t="s">
        <v>50</v>
      </c>
      <c r="B43" s="21"/>
      <c r="C43" s="21"/>
      <c r="D43" s="21"/>
      <c r="E43" s="22"/>
    </row>
    <row r="44" spans="1:5">
      <c r="A44" s="10" t="s">
        <v>4</v>
      </c>
      <c r="B44" s="10" t="s">
        <v>5</v>
      </c>
      <c r="C44" s="10" t="s">
        <v>6</v>
      </c>
      <c r="D44" s="10" t="s">
        <v>7</v>
      </c>
      <c r="E44" s="11" t="s">
        <v>8</v>
      </c>
    </row>
    <row r="45" spans="1:5">
      <c r="A45" s="12" t="s">
        <v>51</v>
      </c>
      <c r="B45" s="13" t="s">
        <v>28</v>
      </c>
      <c r="C45" s="13">
        <v>30.8</v>
      </c>
      <c r="D45" s="13">
        <v>21500</v>
      </c>
      <c r="E45" s="14">
        <f>(C45*D45)+0</f>
        <v>662200</v>
      </c>
    </row>
    <row r="46" spans="1:5">
      <c r="A46" s="12" t="s">
        <v>52</v>
      </c>
      <c r="B46" s="13" t="s">
        <v>28</v>
      </c>
      <c r="C46" s="13">
        <v>7.5</v>
      </c>
      <c r="D46" s="13">
        <v>19600</v>
      </c>
      <c r="E46" s="14">
        <f>(C46*D46)+0</f>
        <v>147000</v>
      </c>
    </row>
    <row r="47" spans="1:5">
      <c r="A47" s="12" t="s">
        <v>53</v>
      </c>
      <c r="B47" s="13" t="s">
        <v>20</v>
      </c>
      <c r="C47" s="13">
        <v>250</v>
      </c>
      <c r="D47" s="13">
        <v>31.2</v>
      </c>
      <c r="E47" s="14">
        <f>(C47*D47)+0</f>
        <v>7800</v>
      </c>
    </row>
    <row r="48" spans="1:5">
      <c r="A48" s="12" t="s">
        <v>54</v>
      </c>
      <c r="B48" s="13" t="s">
        <v>20</v>
      </c>
      <c r="C48" s="13">
        <v>250</v>
      </c>
      <c r="D48" s="13">
        <v>75.8</v>
      </c>
      <c r="E48" s="14">
        <f>((C48*D48)+0)+0</f>
        <v>18950</v>
      </c>
    </row>
    <row r="49" spans="1:5">
      <c r="A49" s="23"/>
      <c r="B49" s="20"/>
      <c r="C49" s="20"/>
      <c r="D49" s="20" t="s">
        <v>21</v>
      </c>
      <c r="E49" s="24">
        <f>(SUM(E45:E48))+0</f>
        <v>835950</v>
      </c>
    </row>
    <row r="50" spans="1:5">
      <c r="A50" s="10" t="s">
        <v>22</v>
      </c>
      <c r="B50" s="10" t="s">
        <v>5</v>
      </c>
      <c r="C50" s="10" t="s">
        <v>6</v>
      </c>
      <c r="D50" s="10" t="s">
        <v>7</v>
      </c>
      <c r="E50" s="11" t="s">
        <v>8</v>
      </c>
    </row>
    <row r="51" ht="45" spans="1:5">
      <c r="A51" s="25" t="s">
        <v>55</v>
      </c>
      <c r="B51" s="26" t="s">
        <v>28</v>
      </c>
      <c r="C51" s="26">
        <f>C45+C46</f>
        <v>38.3</v>
      </c>
      <c r="D51" s="26">
        <v>3500</v>
      </c>
      <c r="E51" s="27">
        <f>((C51*D51)+0)+0</f>
        <v>134050</v>
      </c>
    </row>
    <row r="52" spans="1:5">
      <c r="A52" s="12" t="s">
        <v>56</v>
      </c>
      <c r="B52" s="26" t="s">
        <v>20</v>
      </c>
      <c r="C52" s="26">
        <v>250</v>
      </c>
      <c r="D52" s="26">
        <v>110</v>
      </c>
      <c r="E52" s="27">
        <f>((C52*D52)+0)+0</f>
        <v>27500</v>
      </c>
    </row>
    <row r="53" spans="1:5">
      <c r="A53" s="12" t="s">
        <v>57</v>
      </c>
      <c r="B53" s="26" t="s">
        <v>20</v>
      </c>
      <c r="C53" s="26">
        <v>250</v>
      </c>
      <c r="D53" s="26">
        <v>110</v>
      </c>
      <c r="E53" s="27">
        <f>((C53*D53)+0)+0</f>
        <v>27500</v>
      </c>
    </row>
    <row r="54" spans="1:5">
      <c r="A54" s="23"/>
      <c r="B54" s="20"/>
      <c r="C54" s="20"/>
      <c r="D54" s="20" t="s">
        <v>21</v>
      </c>
      <c r="E54" s="24">
        <f>SUM(E51:E53)</f>
        <v>189050</v>
      </c>
    </row>
    <row r="55" spans="1:5">
      <c r="A55" s="20" t="s">
        <v>58</v>
      </c>
      <c r="B55" s="21"/>
      <c r="C55" s="21"/>
      <c r="D55" s="21"/>
      <c r="E55" s="22"/>
    </row>
    <row r="56" spans="1:5">
      <c r="A56" s="10" t="s">
        <v>4</v>
      </c>
      <c r="B56" s="10" t="s">
        <v>5</v>
      </c>
      <c r="C56" s="10" t="s">
        <v>6</v>
      </c>
      <c r="D56" s="10" t="s">
        <v>7</v>
      </c>
      <c r="E56" s="11" t="s">
        <v>8</v>
      </c>
    </row>
    <row r="57" spans="1:5">
      <c r="A57" s="12" t="s">
        <v>59</v>
      </c>
      <c r="B57" s="13" t="s">
        <v>20</v>
      </c>
      <c r="C57" s="13">
        <v>150.6</v>
      </c>
      <c r="D57" s="13">
        <v>450</v>
      </c>
      <c r="E57" s="14">
        <f>((C57*D57)+0)+0</f>
        <v>67770</v>
      </c>
    </row>
    <row r="58" spans="1:5">
      <c r="A58" s="12" t="s">
        <v>60</v>
      </c>
      <c r="B58" s="13" t="s">
        <v>10</v>
      </c>
      <c r="C58" s="13">
        <v>1020</v>
      </c>
      <c r="D58" s="13">
        <v>2.53</v>
      </c>
      <c r="E58" s="14">
        <f>((C58*D58)+0)+0</f>
        <v>2580.6</v>
      </c>
    </row>
    <row r="59" spans="1:5">
      <c r="A59" s="12" t="s">
        <v>61</v>
      </c>
      <c r="B59" s="13" t="s">
        <v>10</v>
      </c>
      <c r="C59" s="13">
        <v>1020</v>
      </c>
      <c r="D59" s="13">
        <v>1.86</v>
      </c>
      <c r="E59" s="14">
        <f>((C59*D59)+0)+0</f>
        <v>1897.2</v>
      </c>
    </row>
    <row r="60" spans="1:5">
      <c r="A60" s="12" t="s">
        <v>62</v>
      </c>
      <c r="B60" s="13" t="s">
        <v>30</v>
      </c>
      <c r="C60" s="13">
        <v>350</v>
      </c>
      <c r="D60" s="13">
        <v>8.6</v>
      </c>
      <c r="E60" s="14">
        <f>((C60*D60)+0)+0</f>
        <v>3010</v>
      </c>
    </row>
    <row r="61" spans="1:5">
      <c r="A61" s="12" t="s">
        <v>40</v>
      </c>
      <c r="B61" s="13" t="s">
        <v>18</v>
      </c>
      <c r="C61" s="13">
        <v>10</v>
      </c>
      <c r="D61" s="13">
        <v>550</v>
      </c>
      <c r="E61" s="14">
        <f>(C61*D61)+0</f>
        <v>5500</v>
      </c>
    </row>
    <row r="62" spans="1:5">
      <c r="A62" s="12" t="s">
        <v>41</v>
      </c>
      <c r="B62" s="13" t="s">
        <v>10</v>
      </c>
      <c r="C62" s="13">
        <v>150</v>
      </c>
      <c r="D62" s="13">
        <v>42</v>
      </c>
      <c r="E62" s="14">
        <f>(C62*D62)+0</f>
        <v>6300</v>
      </c>
    </row>
    <row r="63" spans="1:7">
      <c r="A63" s="12" t="s">
        <v>63</v>
      </c>
      <c r="B63" s="13" t="s">
        <v>20</v>
      </c>
      <c r="C63" s="13">
        <v>150.6</v>
      </c>
      <c r="D63" s="13">
        <v>1620</v>
      </c>
      <c r="E63" s="14">
        <f>(C63*D63)+0</f>
        <v>243972</v>
      </c>
      <c r="G63" s="28"/>
    </row>
    <row r="64" spans="1:5">
      <c r="A64" s="23"/>
      <c r="B64" s="20"/>
      <c r="C64" s="20"/>
      <c r="D64" s="20" t="s">
        <v>21</v>
      </c>
      <c r="E64" s="24">
        <f>SUM(E57:E63)</f>
        <v>331029.8</v>
      </c>
    </row>
    <row r="65" spans="1:5">
      <c r="A65" s="10" t="s">
        <v>22</v>
      </c>
      <c r="B65" s="10" t="s">
        <v>5</v>
      </c>
      <c r="C65" s="10" t="s">
        <v>6</v>
      </c>
      <c r="D65" s="10" t="s">
        <v>7</v>
      </c>
      <c r="E65" s="11" t="s">
        <v>8</v>
      </c>
    </row>
    <row r="66" spans="1:5">
      <c r="A66" s="25" t="s">
        <v>64</v>
      </c>
      <c r="B66" s="26" t="s">
        <v>20</v>
      </c>
      <c r="C66" s="26">
        <v>150.6</v>
      </c>
      <c r="D66" s="26">
        <v>1100</v>
      </c>
      <c r="E66" s="27">
        <f>(((C66*D66)+0)+0)+0</f>
        <v>165660</v>
      </c>
    </row>
    <row r="67" spans="1:5">
      <c r="A67" s="25" t="s">
        <v>65</v>
      </c>
      <c r="B67" s="26" t="s">
        <v>20</v>
      </c>
      <c r="C67" s="26">
        <v>150.6</v>
      </c>
      <c r="D67" s="26">
        <v>1450</v>
      </c>
      <c r="E67" s="27">
        <f>(((C67*D67)+0)+0)+0</f>
        <v>218370</v>
      </c>
    </row>
    <row r="68" spans="1:5">
      <c r="A68" s="23"/>
      <c r="B68" s="20"/>
      <c r="C68" s="20"/>
      <c r="D68" s="20" t="s">
        <v>21</v>
      </c>
      <c r="E68" s="24">
        <f>SUM(E66:E67)</f>
        <v>384030</v>
      </c>
    </row>
    <row r="69" spans="1:5">
      <c r="A69" s="20" t="s">
        <v>66</v>
      </c>
      <c r="B69" s="21"/>
      <c r="C69" s="21"/>
      <c r="D69" s="21"/>
      <c r="E69" s="22"/>
    </row>
    <row r="70" spans="1:5">
      <c r="A70" s="10" t="s">
        <v>4</v>
      </c>
      <c r="B70" s="10" t="s">
        <v>5</v>
      </c>
      <c r="C70" s="10" t="s">
        <v>6</v>
      </c>
      <c r="D70" s="10" t="s">
        <v>7</v>
      </c>
      <c r="E70" s="11" t="s">
        <v>8</v>
      </c>
    </row>
    <row r="71" spans="1:5">
      <c r="A71" s="12" t="s">
        <v>67</v>
      </c>
      <c r="B71" s="13" t="s">
        <v>28</v>
      </c>
      <c r="C71" s="13">
        <v>2.65</v>
      </c>
      <c r="D71" s="13">
        <v>25600</v>
      </c>
      <c r="E71" s="14">
        <f>(C71*D71)+0</f>
        <v>67840</v>
      </c>
    </row>
    <row r="72" spans="1:5">
      <c r="A72" s="12" t="s">
        <v>68</v>
      </c>
      <c r="B72" s="13" t="s">
        <v>28</v>
      </c>
      <c r="C72" s="13">
        <v>0.6</v>
      </c>
      <c r="D72" s="13">
        <v>19800</v>
      </c>
      <c r="E72" s="14">
        <f>(C72*D72)+0</f>
        <v>11880</v>
      </c>
    </row>
    <row r="73" spans="1:5">
      <c r="A73" s="12" t="s">
        <v>69</v>
      </c>
      <c r="B73" s="13" t="s">
        <v>28</v>
      </c>
      <c r="C73" s="13">
        <v>1.5</v>
      </c>
      <c r="D73" s="13">
        <v>32000</v>
      </c>
      <c r="E73" s="14">
        <f>(C73*D73)+0</f>
        <v>48000</v>
      </c>
    </row>
    <row r="74" spans="1:5">
      <c r="A74" s="12" t="s">
        <v>70</v>
      </c>
      <c r="B74" s="13" t="s">
        <v>28</v>
      </c>
      <c r="C74" s="13">
        <v>1</v>
      </c>
      <c r="D74" s="13">
        <v>17500</v>
      </c>
      <c r="E74" s="14">
        <f>((C74*D74)+0)+0</f>
        <v>17500</v>
      </c>
    </row>
    <row r="75" spans="1:5">
      <c r="A75" s="12" t="s">
        <v>40</v>
      </c>
      <c r="B75" s="13" t="s">
        <v>18</v>
      </c>
      <c r="C75" s="13">
        <v>3</v>
      </c>
      <c r="D75" s="13">
        <v>550</v>
      </c>
      <c r="E75" s="14">
        <f>((C75*D75)+0)+0</f>
        <v>1650</v>
      </c>
    </row>
    <row r="76" spans="1:5">
      <c r="A76" s="12" t="s">
        <v>41</v>
      </c>
      <c r="B76" s="13" t="s">
        <v>10</v>
      </c>
      <c r="C76" s="13">
        <v>85</v>
      </c>
      <c r="D76" s="13">
        <v>42</v>
      </c>
      <c r="E76" s="14">
        <f>((C76*D76)+0)+0</f>
        <v>3570</v>
      </c>
    </row>
    <row r="77" spans="1:5">
      <c r="A77" s="12" t="s">
        <v>71</v>
      </c>
      <c r="B77" s="13" t="s">
        <v>20</v>
      </c>
      <c r="C77" s="13">
        <v>130</v>
      </c>
      <c r="D77" s="13">
        <v>1420</v>
      </c>
      <c r="E77" s="14">
        <f t="shared" ref="E77:E84" si="3">(((C77*D77)+0)+0)+0</f>
        <v>184600</v>
      </c>
    </row>
    <row r="78" spans="1:5">
      <c r="A78" s="12" t="s">
        <v>72</v>
      </c>
      <c r="B78" s="13" t="s">
        <v>18</v>
      </c>
      <c r="C78" s="13">
        <v>1.72</v>
      </c>
      <c r="D78" s="13">
        <v>450</v>
      </c>
      <c r="E78" s="14">
        <f t="shared" si="3"/>
        <v>774</v>
      </c>
    </row>
    <row r="79" spans="1:5">
      <c r="A79" s="12" t="s">
        <v>73</v>
      </c>
      <c r="B79" s="13" t="s">
        <v>18</v>
      </c>
      <c r="C79" s="13">
        <v>1.72</v>
      </c>
      <c r="D79" s="13">
        <v>850</v>
      </c>
      <c r="E79" s="14">
        <f t="shared" si="3"/>
        <v>1462</v>
      </c>
    </row>
    <row r="80" spans="1:5">
      <c r="A80" s="12" t="s">
        <v>74</v>
      </c>
      <c r="B80" s="13" t="s">
        <v>75</v>
      </c>
      <c r="C80" s="13">
        <v>15</v>
      </c>
      <c r="D80" s="13">
        <v>200</v>
      </c>
      <c r="E80" s="14">
        <f t="shared" si="3"/>
        <v>3000</v>
      </c>
    </row>
    <row r="81" spans="1:5">
      <c r="A81" s="12" t="s">
        <v>76</v>
      </c>
      <c r="B81" s="13" t="s">
        <v>75</v>
      </c>
      <c r="C81" s="13">
        <v>15</v>
      </c>
      <c r="D81" s="13">
        <v>720</v>
      </c>
      <c r="E81" s="14">
        <f t="shared" si="3"/>
        <v>10800</v>
      </c>
    </row>
    <row r="82" spans="1:5">
      <c r="A82" s="12" t="s">
        <v>77</v>
      </c>
      <c r="B82" s="13" t="s">
        <v>75</v>
      </c>
      <c r="C82" s="13">
        <v>10</v>
      </c>
      <c r="D82" s="13">
        <v>381</v>
      </c>
      <c r="E82" s="14">
        <f t="shared" si="3"/>
        <v>3810</v>
      </c>
    </row>
    <row r="83" spans="1:5">
      <c r="A83" s="12" t="s">
        <v>78</v>
      </c>
      <c r="B83" s="13" t="s">
        <v>75</v>
      </c>
      <c r="C83" s="13">
        <v>12</v>
      </c>
      <c r="D83" s="13">
        <v>526</v>
      </c>
      <c r="E83" s="14">
        <f t="shared" si="3"/>
        <v>6312</v>
      </c>
    </row>
    <row r="84" spans="1:5">
      <c r="A84" s="12" t="s">
        <v>79</v>
      </c>
      <c r="B84" s="13" t="s">
        <v>75</v>
      </c>
      <c r="C84" s="13">
        <v>25</v>
      </c>
      <c r="D84" s="13">
        <v>736</v>
      </c>
      <c r="E84" s="14">
        <f t="shared" si="3"/>
        <v>18400</v>
      </c>
    </row>
    <row r="85" spans="1:5">
      <c r="A85" s="23"/>
      <c r="B85" s="20"/>
      <c r="C85" s="20"/>
      <c r="D85" s="20" t="s">
        <v>21</v>
      </c>
      <c r="E85" s="24">
        <f>SUM(E71:E84)</f>
        <v>379598</v>
      </c>
    </row>
    <row r="86" spans="1:5">
      <c r="A86" s="10" t="s">
        <v>22</v>
      </c>
      <c r="B86" s="10" t="s">
        <v>5</v>
      </c>
      <c r="C86" s="10" t="s">
        <v>6</v>
      </c>
      <c r="D86" s="10" t="s">
        <v>7</v>
      </c>
      <c r="E86" s="11" t="s">
        <v>8</v>
      </c>
    </row>
    <row r="87" spans="1:5">
      <c r="A87" s="29" t="s">
        <v>80</v>
      </c>
      <c r="B87" s="13" t="s">
        <v>81</v>
      </c>
      <c r="C87" s="13">
        <f>C71+C72+C73</f>
        <v>4.75</v>
      </c>
      <c r="D87" s="13">
        <v>12500</v>
      </c>
      <c r="E87" s="14">
        <f>(C87*D87)+0</f>
        <v>59375</v>
      </c>
    </row>
    <row r="88" spans="1:5">
      <c r="A88" s="30" t="s">
        <v>82</v>
      </c>
      <c r="B88" s="13" t="s">
        <v>81</v>
      </c>
      <c r="C88" s="13">
        <v>1</v>
      </c>
      <c r="D88" s="13">
        <v>8600</v>
      </c>
      <c r="E88" s="14">
        <f>(C88*D88)+0</f>
        <v>8600</v>
      </c>
    </row>
    <row r="89" spans="1:5">
      <c r="A89" s="30" t="s">
        <v>83</v>
      </c>
      <c r="B89" s="13" t="s">
        <v>20</v>
      </c>
      <c r="C89" s="13">
        <v>130</v>
      </c>
      <c r="D89" s="13">
        <v>1300</v>
      </c>
      <c r="E89" s="14">
        <f>(C89*D89)+0</f>
        <v>169000</v>
      </c>
    </row>
    <row r="90" spans="1:5">
      <c r="A90" s="23"/>
      <c r="B90" s="20"/>
      <c r="C90" s="20"/>
      <c r="D90" s="20" t="s">
        <v>21</v>
      </c>
      <c r="E90" s="24">
        <f>SUM(E87:E89)</f>
        <v>236975</v>
      </c>
    </row>
    <row r="91" spans="1:5">
      <c r="A91" s="20" t="s">
        <v>84</v>
      </c>
      <c r="B91" s="21"/>
      <c r="C91" s="21"/>
      <c r="D91" s="21"/>
      <c r="E91" s="22"/>
    </row>
    <row r="92" spans="1:5">
      <c r="A92" s="10" t="s">
        <v>22</v>
      </c>
      <c r="B92" s="10" t="s">
        <v>5</v>
      </c>
      <c r="C92" s="10" t="s">
        <v>6</v>
      </c>
      <c r="D92" s="10" t="s">
        <v>7</v>
      </c>
      <c r="E92" s="11" t="s">
        <v>8</v>
      </c>
    </row>
    <row r="93" ht="30" spans="1:5">
      <c r="A93" s="31" t="s">
        <v>85</v>
      </c>
      <c r="B93" s="13" t="s">
        <v>10</v>
      </c>
      <c r="C93" s="13">
        <v>6</v>
      </c>
      <c r="D93" s="13">
        <v>1100</v>
      </c>
      <c r="E93" s="14">
        <f>(C93*D93)+0</f>
        <v>6600</v>
      </c>
    </row>
    <row r="94" spans="1:5">
      <c r="A94" s="31" t="s">
        <v>86</v>
      </c>
      <c r="B94" s="13" t="s">
        <v>10</v>
      </c>
      <c r="C94" s="13">
        <v>2</v>
      </c>
      <c r="D94" s="13">
        <v>15000</v>
      </c>
      <c r="E94" s="14">
        <f>(C94*D94)+0</f>
        <v>30000</v>
      </c>
    </row>
    <row r="95" spans="1:5">
      <c r="A95" s="31" t="s">
        <v>87</v>
      </c>
      <c r="B95" s="13" t="s">
        <v>10</v>
      </c>
      <c r="C95" s="13">
        <v>6</v>
      </c>
      <c r="D95" s="13">
        <v>12500</v>
      </c>
      <c r="E95" s="14">
        <f>(C95*D95)+0</f>
        <v>75000</v>
      </c>
    </row>
    <row r="96" spans="1:5">
      <c r="A96" s="31" t="s">
        <v>88</v>
      </c>
      <c r="B96" s="13" t="s">
        <v>10</v>
      </c>
      <c r="C96" s="13">
        <v>8</v>
      </c>
      <c r="D96" s="13">
        <v>5200</v>
      </c>
      <c r="E96" s="14">
        <f>(C96*D96)+0</f>
        <v>41600</v>
      </c>
    </row>
    <row r="97" spans="1:5">
      <c r="A97" s="31" t="s">
        <v>89</v>
      </c>
      <c r="B97" s="13" t="s">
        <v>20</v>
      </c>
      <c r="C97" s="13">
        <v>1.2</v>
      </c>
      <c r="D97" s="13">
        <v>8500</v>
      </c>
      <c r="E97" s="14">
        <f>(C97*D97)+0</f>
        <v>10200</v>
      </c>
    </row>
    <row r="98" spans="1:5">
      <c r="A98" s="31" t="s">
        <v>90</v>
      </c>
      <c r="B98" s="13" t="s">
        <v>20</v>
      </c>
      <c r="C98" s="13">
        <v>12</v>
      </c>
      <c r="D98" s="13">
        <v>8500</v>
      </c>
      <c r="E98" s="14">
        <f>((C98*D98)+0)+0</f>
        <v>102000</v>
      </c>
    </row>
    <row r="99" spans="1:5">
      <c r="A99" s="31" t="s">
        <v>91</v>
      </c>
      <c r="B99" s="13" t="s">
        <v>20</v>
      </c>
      <c r="C99" s="13">
        <v>3.45</v>
      </c>
      <c r="D99" s="13">
        <v>8500</v>
      </c>
      <c r="E99" s="14">
        <f>(((C99*D99)+0)+0)+0</f>
        <v>29325</v>
      </c>
    </row>
    <row r="100" ht="45" spans="1:5">
      <c r="A100" s="31" t="s">
        <v>92</v>
      </c>
      <c r="B100" s="13" t="s">
        <v>20</v>
      </c>
      <c r="C100" s="13">
        <v>12</v>
      </c>
      <c r="D100" s="13">
        <v>1420</v>
      </c>
      <c r="E100" s="14">
        <f>(C100*D100)+0</f>
        <v>17040</v>
      </c>
    </row>
    <row r="101" spans="1:5">
      <c r="A101" s="31" t="s">
        <v>93</v>
      </c>
      <c r="B101" s="13" t="s">
        <v>75</v>
      </c>
      <c r="C101" s="13">
        <v>8.5</v>
      </c>
      <c r="D101" s="13">
        <v>850</v>
      </c>
      <c r="E101" s="14">
        <f>(C101*D101)+0</f>
        <v>7225</v>
      </c>
    </row>
    <row r="102" spans="1:5">
      <c r="A102" s="23"/>
      <c r="B102" s="20"/>
      <c r="C102" s="20"/>
      <c r="D102" s="20" t="s">
        <v>21</v>
      </c>
      <c r="E102" s="24">
        <f>SUM(E93:E101)</f>
        <v>318990</v>
      </c>
    </row>
    <row r="103" spans="1:5">
      <c r="A103" s="12" t="s">
        <v>94</v>
      </c>
      <c r="B103" s="13" t="s">
        <v>10</v>
      </c>
      <c r="C103" s="13">
        <f>C94+C95</f>
        <v>8</v>
      </c>
      <c r="D103" s="13">
        <v>9000</v>
      </c>
      <c r="E103" s="14">
        <f>C103*D103</f>
        <v>72000</v>
      </c>
    </row>
    <row r="104" spans="1:7">
      <c r="A104" s="12" t="s">
        <v>95</v>
      </c>
      <c r="B104" s="13" t="s">
        <v>20</v>
      </c>
      <c r="C104" s="13">
        <f>C97+C98+C99</f>
        <v>16.65</v>
      </c>
      <c r="D104" s="13">
        <v>3500</v>
      </c>
      <c r="E104" s="14">
        <f>C104*D104</f>
        <v>58275</v>
      </c>
      <c r="G104" s="28"/>
    </row>
    <row r="105" ht="30" spans="1:5">
      <c r="A105" s="25" t="s">
        <v>96</v>
      </c>
      <c r="B105" s="13" t="s">
        <v>20</v>
      </c>
      <c r="C105" s="13">
        <v>12</v>
      </c>
      <c r="D105" s="13">
        <v>903</v>
      </c>
      <c r="E105" s="14">
        <f>C105*D105</f>
        <v>10836</v>
      </c>
    </row>
    <row r="106" spans="1:5">
      <c r="A106" s="12" t="s">
        <v>97</v>
      </c>
      <c r="B106" s="13" t="s">
        <v>75</v>
      </c>
      <c r="C106" s="13">
        <f>C101</f>
        <v>8.5</v>
      </c>
      <c r="D106" s="13">
        <v>350</v>
      </c>
      <c r="E106" s="14">
        <f>C106*D106</f>
        <v>2975</v>
      </c>
    </row>
    <row r="107" spans="1:5">
      <c r="A107" s="23"/>
      <c r="B107" s="20"/>
      <c r="C107" s="20"/>
      <c r="D107" s="20" t="s">
        <v>21</v>
      </c>
      <c r="E107" s="24">
        <f>SUM(E103:E106)</f>
        <v>144086</v>
      </c>
    </row>
    <row r="108" spans="1:5">
      <c r="A108" s="20" t="s">
        <v>98</v>
      </c>
      <c r="B108" s="21"/>
      <c r="C108" s="21"/>
      <c r="D108" s="21"/>
      <c r="E108" s="22"/>
    </row>
    <row r="109" spans="1:5">
      <c r="A109" s="10" t="s">
        <v>4</v>
      </c>
      <c r="B109" s="10" t="s">
        <v>5</v>
      </c>
      <c r="C109" s="10" t="s">
        <v>6</v>
      </c>
      <c r="D109" s="10" t="s">
        <v>7</v>
      </c>
      <c r="E109" s="11" t="s">
        <v>8</v>
      </c>
    </row>
    <row r="110" spans="1:5">
      <c r="A110" s="12" t="s">
        <v>99</v>
      </c>
      <c r="B110" s="13" t="s">
        <v>20</v>
      </c>
      <c r="C110" s="13">
        <v>120</v>
      </c>
      <c r="D110" s="13">
        <v>580</v>
      </c>
      <c r="E110" s="14">
        <f>C110*D110</f>
        <v>69600</v>
      </c>
    </row>
    <row r="111" spans="1:5">
      <c r="A111" s="12" t="s">
        <v>100</v>
      </c>
      <c r="B111" s="13" t="s">
        <v>15</v>
      </c>
      <c r="C111" s="13">
        <v>120</v>
      </c>
      <c r="D111" s="13">
        <v>350</v>
      </c>
      <c r="E111" s="14">
        <f>C111*D111</f>
        <v>42000</v>
      </c>
    </row>
    <row r="112" spans="1:5">
      <c r="A112" s="12" t="s">
        <v>101</v>
      </c>
      <c r="B112" s="13" t="s">
        <v>10</v>
      </c>
      <c r="C112" s="13">
        <v>1</v>
      </c>
      <c r="D112" s="13">
        <v>10000</v>
      </c>
      <c r="E112" s="14">
        <f>C112*D112</f>
        <v>10000</v>
      </c>
    </row>
    <row r="113" spans="1:5">
      <c r="A113" s="12" t="s">
        <v>102</v>
      </c>
      <c r="B113" s="13" t="s">
        <v>15</v>
      </c>
      <c r="C113" s="13">
        <v>65</v>
      </c>
      <c r="D113" s="13">
        <v>350</v>
      </c>
      <c r="E113" s="14">
        <f>C113*D113</f>
        <v>22750</v>
      </c>
    </row>
    <row r="114" spans="1:5">
      <c r="A114" s="23"/>
      <c r="B114" s="20"/>
      <c r="C114" s="20"/>
      <c r="D114" s="20" t="s">
        <v>21</v>
      </c>
      <c r="E114" s="24">
        <f>SUM(E110:E113)</f>
        <v>144350</v>
      </c>
    </row>
    <row r="115" spans="1:5">
      <c r="A115" s="10" t="s">
        <v>22</v>
      </c>
      <c r="B115" s="10" t="s">
        <v>5</v>
      </c>
      <c r="C115" s="10" t="s">
        <v>6</v>
      </c>
      <c r="D115" s="10" t="s">
        <v>7</v>
      </c>
      <c r="E115" s="11" t="s">
        <v>8</v>
      </c>
    </row>
    <row r="116" spans="1:5">
      <c r="A116" s="12" t="s">
        <v>103</v>
      </c>
      <c r="B116" s="13" t="s">
        <v>15</v>
      </c>
      <c r="C116" s="13">
        <v>120</v>
      </c>
      <c r="D116" s="13">
        <v>650</v>
      </c>
      <c r="E116" s="14">
        <f>C116*D116</f>
        <v>78000</v>
      </c>
    </row>
    <row r="117" spans="1:5">
      <c r="A117" s="12" t="s">
        <v>104</v>
      </c>
      <c r="B117" s="13" t="s">
        <v>15</v>
      </c>
      <c r="C117" s="13">
        <v>65</v>
      </c>
      <c r="D117" s="13">
        <v>500</v>
      </c>
      <c r="E117" s="14">
        <f>C117*D117</f>
        <v>32500</v>
      </c>
    </row>
    <row r="118" spans="1:5">
      <c r="A118" s="23"/>
      <c r="B118" s="20"/>
      <c r="C118" s="20"/>
      <c r="D118" s="20" t="s">
        <v>21</v>
      </c>
      <c r="E118" s="24">
        <f>SUM(E116:E117)</f>
        <v>110500</v>
      </c>
    </row>
    <row r="119" spans="1:5">
      <c r="A119" s="20" t="s">
        <v>105</v>
      </c>
      <c r="B119" s="21"/>
      <c r="C119" s="21"/>
      <c r="D119" s="21"/>
      <c r="E119" s="22"/>
    </row>
    <row r="120" spans="1:5">
      <c r="A120" s="10" t="s">
        <v>4</v>
      </c>
      <c r="B120" s="10" t="s">
        <v>5</v>
      </c>
      <c r="C120" s="10" t="s">
        <v>6</v>
      </c>
      <c r="D120" s="10" t="s">
        <v>7</v>
      </c>
      <c r="E120" s="11" t="s">
        <v>8</v>
      </c>
    </row>
    <row r="121" spans="1:5">
      <c r="A121" s="12" t="s">
        <v>106</v>
      </c>
      <c r="B121" s="13" t="s">
        <v>10</v>
      </c>
      <c r="C121" s="13">
        <v>65</v>
      </c>
      <c r="D121" s="14">
        <v>520</v>
      </c>
      <c r="E121" s="14">
        <f>((C121*D121)+0)+0</f>
        <v>33800</v>
      </c>
    </row>
    <row r="122" spans="1:5">
      <c r="A122" s="12" t="s">
        <v>107</v>
      </c>
      <c r="B122" s="13" t="s">
        <v>10</v>
      </c>
      <c r="C122" s="13">
        <v>85</v>
      </c>
      <c r="D122" s="14">
        <v>796</v>
      </c>
      <c r="E122" s="14">
        <f>((C122*D122)+0)+0</f>
        <v>67660</v>
      </c>
    </row>
    <row r="123" spans="1:5">
      <c r="A123" s="12" t="s">
        <v>108</v>
      </c>
      <c r="B123" s="13" t="s">
        <v>10</v>
      </c>
      <c r="C123" s="13">
        <v>120</v>
      </c>
      <c r="D123" s="14">
        <v>45</v>
      </c>
      <c r="E123" s="14">
        <f>((C123*D123)+0)+0</f>
        <v>5400</v>
      </c>
    </row>
    <row r="124" spans="1:5">
      <c r="A124" s="12" t="s">
        <v>109</v>
      </c>
      <c r="B124" s="13" t="s">
        <v>10</v>
      </c>
      <c r="C124" s="13">
        <v>320</v>
      </c>
      <c r="D124" s="14">
        <v>36</v>
      </c>
      <c r="E124" s="14">
        <f>(((C124*D124)+0)+0)+0</f>
        <v>11520</v>
      </c>
    </row>
    <row r="125" spans="1:5">
      <c r="A125" s="12" t="s">
        <v>110</v>
      </c>
      <c r="B125" s="13" t="s">
        <v>111</v>
      </c>
      <c r="C125" s="13">
        <v>3</v>
      </c>
      <c r="D125" s="14">
        <v>596</v>
      </c>
      <c r="E125" s="14">
        <f>(((C125*D125)+0)+0)+0</f>
        <v>1788</v>
      </c>
    </row>
    <row r="126" spans="1:5">
      <c r="A126" s="12" t="s">
        <v>112</v>
      </c>
      <c r="B126" s="13" t="s">
        <v>75</v>
      </c>
      <c r="C126" s="13">
        <v>150</v>
      </c>
      <c r="D126" s="14">
        <v>2.2</v>
      </c>
      <c r="E126" s="14">
        <f>(((C126*D126)+0)+0)+0</f>
        <v>330</v>
      </c>
    </row>
    <row r="127" spans="1:5">
      <c r="A127" s="12" t="s">
        <v>113</v>
      </c>
      <c r="B127" s="13" t="s">
        <v>75</v>
      </c>
      <c r="C127" s="13">
        <v>120</v>
      </c>
      <c r="D127" s="14">
        <v>16.3</v>
      </c>
      <c r="E127" s="14">
        <f>((((C127*D127)+0)+0)+0)+0</f>
        <v>1956</v>
      </c>
    </row>
    <row r="128" spans="1:5">
      <c r="A128" s="12" t="s">
        <v>114</v>
      </c>
      <c r="B128" s="13" t="s">
        <v>18</v>
      </c>
      <c r="C128" s="13">
        <v>25</v>
      </c>
      <c r="D128" s="14">
        <v>45</v>
      </c>
      <c r="E128" s="14">
        <f>((((C128*D128)+0)+0)+0)+0</f>
        <v>1125</v>
      </c>
    </row>
    <row r="129" spans="1:5">
      <c r="A129" s="12" t="s">
        <v>115</v>
      </c>
      <c r="B129" s="13" t="s">
        <v>20</v>
      </c>
      <c r="C129" s="13">
        <v>425</v>
      </c>
      <c r="D129" s="14">
        <v>425</v>
      </c>
      <c r="E129" s="14">
        <f>((((C129*D129)+0)+0)+0)+0</f>
        <v>180625</v>
      </c>
    </row>
    <row r="130" spans="1:5">
      <c r="A130" s="12" t="s">
        <v>116</v>
      </c>
      <c r="B130" s="13" t="s">
        <v>20</v>
      </c>
      <c r="C130" s="13">
        <v>246</v>
      </c>
      <c r="D130" s="14">
        <v>500</v>
      </c>
      <c r="E130" s="14">
        <f>((((C130*D130)+0)+0)+0)+0</f>
        <v>123000</v>
      </c>
    </row>
    <row r="131" spans="1:5">
      <c r="A131" s="23"/>
      <c r="B131" s="20"/>
      <c r="C131" s="20"/>
      <c r="D131" s="20" t="s">
        <v>21</v>
      </c>
      <c r="E131" s="24">
        <f>SUM(E121:E130)</f>
        <v>427204</v>
      </c>
    </row>
    <row r="132" spans="1:5">
      <c r="A132" s="10" t="s">
        <v>22</v>
      </c>
      <c r="B132" s="10" t="s">
        <v>5</v>
      </c>
      <c r="C132" s="10" t="s">
        <v>6</v>
      </c>
      <c r="D132" s="10" t="s">
        <v>7</v>
      </c>
      <c r="E132" s="11" t="s">
        <v>8</v>
      </c>
    </row>
    <row r="133" spans="1:5">
      <c r="A133" s="29" t="s">
        <v>117</v>
      </c>
      <c r="B133" s="13" t="s">
        <v>20</v>
      </c>
      <c r="C133" s="13">
        <v>405</v>
      </c>
      <c r="D133" s="13">
        <v>1100</v>
      </c>
      <c r="E133" s="14">
        <f>((C133*D133)+0)+0</f>
        <v>445500</v>
      </c>
    </row>
    <row r="134" ht="30" spans="1:5">
      <c r="A134" s="29" t="s">
        <v>118</v>
      </c>
      <c r="B134" s="13" t="s">
        <v>20</v>
      </c>
      <c r="C134" s="13">
        <v>405</v>
      </c>
      <c r="D134" s="13">
        <v>850</v>
      </c>
      <c r="E134" s="14">
        <f>((C134*D134)+0)+0</f>
        <v>344250</v>
      </c>
    </row>
    <row r="135" spans="1:5">
      <c r="A135" s="29" t="s">
        <v>119</v>
      </c>
      <c r="B135" s="13" t="s">
        <v>20</v>
      </c>
      <c r="C135" s="13">
        <v>122.5</v>
      </c>
      <c r="D135" s="13">
        <v>1250</v>
      </c>
      <c r="E135" s="14">
        <f>((C135*D135)+0)+0</f>
        <v>153125</v>
      </c>
    </row>
    <row r="136" spans="1:5">
      <c r="A136" s="29" t="s">
        <v>120</v>
      </c>
      <c r="B136" s="13" t="s">
        <v>20</v>
      </c>
      <c r="C136" s="13">
        <v>122.5</v>
      </c>
      <c r="D136" s="13">
        <v>1100</v>
      </c>
      <c r="E136" s="14">
        <f>(((C136*D136)+0)+0)+0</f>
        <v>134750</v>
      </c>
    </row>
    <row r="137" spans="1:5">
      <c r="A137" s="23"/>
      <c r="B137" s="20"/>
      <c r="C137" s="20"/>
      <c r="D137" s="20" t="s">
        <v>21</v>
      </c>
      <c r="E137" s="24">
        <f>SUM(E133:E136)</f>
        <v>1077625</v>
      </c>
    </row>
    <row r="138" spans="1:5">
      <c r="A138" s="32" t="s">
        <v>121</v>
      </c>
      <c r="B138" s="33"/>
      <c r="C138" s="33"/>
      <c r="D138" s="33"/>
      <c r="E138" s="34"/>
    </row>
    <row r="139" spans="1:5">
      <c r="A139" s="32" t="s">
        <v>4</v>
      </c>
      <c r="B139" s="32" t="s">
        <v>5</v>
      </c>
      <c r="C139" s="32" t="s">
        <v>6</v>
      </c>
      <c r="D139" s="32" t="s">
        <v>7</v>
      </c>
      <c r="E139" s="35" t="s">
        <v>8</v>
      </c>
    </row>
    <row r="140" spans="1:5">
      <c r="A140" s="36" t="s">
        <v>122</v>
      </c>
      <c r="B140" s="37" t="s">
        <v>10</v>
      </c>
      <c r="C140" s="37">
        <v>15</v>
      </c>
      <c r="D140" s="37">
        <v>4500</v>
      </c>
      <c r="E140" s="38">
        <f t="shared" ref="E140:E149" si="4">C140*D140</f>
        <v>67500</v>
      </c>
    </row>
    <row r="141" spans="1:5">
      <c r="A141" s="36" t="s">
        <v>123</v>
      </c>
      <c r="B141" s="37" t="s">
        <v>15</v>
      </c>
      <c r="C141" s="37">
        <v>485</v>
      </c>
      <c r="D141" s="37">
        <v>185</v>
      </c>
      <c r="E141" s="38">
        <f t="shared" si="4"/>
        <v>89725</v>
      </c>
    </row>
    <row r="142" spans="1:5">
      <c r="A142" s="12" t="s">
        <v>14</v>
      </c>
      <c r="B142" s="13" t="s">
        <v>15</v>
      </c>
      <c r="C142" s="13">
        <v>35</v>
      </c>
      <c r="D142" s="13">
        <v>650</v>
      </c>
      <c r="E142" s="14">
        <f t="shared" si="4"/>
        <v>22750</v>
      </c>
    </row>
    <row r="143" spans="1:5">
      <c r="A143" s="12" t="s">
        <v>124</v>
      </c>
      <c r="B143" s="13" t="s">
        <v>15</v>
      </c>
      <c r="C143" s="13">
        <v>350</v>
      </c>
      <c r="D143" s="13">
        <v>165</v>
      </c>
      <c r="E143" s="14">
        <f t="shared" si="4"/>
        <v>57750</v>
      </c>
    </row>
    <row r="144" spans="1:5">
      <c r="A144" s="12" t="s">
        <v>125</v>
      </c>
      <c r="B144" s="13" t="s">
        <v>10</v>
      </c>
      <c r="C144" s="13">
        <v>2</v>
      </c>
      <c r="D144" s="13">
        <v>12000</v>
      </c>
      <c r="E144" s="14">
        <f t="shared" si="4"/>
        <v>24000</v>
      </c>
    </row>
    <row r="145" spans="1:5">
      <c r="A145" s="12" t="s">
        <v>126</v>
      </c>
      <c r="B145" s="13" t="s">
        <v>30</v>
      </c>
      <c r="C145" s="13">
        <v>1</v>
      </c>
      <c r="D145" s="13">
        <v>35000</v>
      </c>
      <c r="E145" s="14">
        <f t="shared" si="4"/>
        <v>35000</v>
      </c>
    </row>
    <row r="146" spans="1:5">
      <c r="A146" s="12" t="s">
        <v>127</v>
      </c>
      <c r="B146" s="13" t="s">
        <v>111</v>
      </c>
      <c r="C146" s="13">
        <v>15</v>
      </c>
      <c r="D146" s="13">
        <v>2500</v>
      </c>
      <c r="E146" s="14">
        <f t="shared" si="4"/>
        <v>37500</v>
      </c>
    </row>
    <row r="147" spans="1:5">
      <c r="A147" s="12" t="s">
        <v>128</v>
      </c>
      <c r="B147" s="13" t="s">
        <v>30</v>
      </c>
      <c r="C147" s="13">
        <v>1</v>
      </c>
      <c r="D147" s="13">
        <v>20000</v>
      </c>
      <c r="E147" s="14">
        <f t="shared" si="4"/>
        <v>20000</v>
      </c>
    </row>
    <row r="148" spans="1:5">
      <c r="A148" s="12" t="s">
        <v>129</v>
      </c>
      <c r="B148" s="13" t="s">
        <v>10</v>
      </c>
      <c r="C148" s="13">
        <v>2</v>
      </c>
      <c r="D148" s="13">
        <v>18500</v>
      </c>
      <c r="E148" s="14">
        <f t="shared" si="4"/>
        <v>37000</v>
      </c>
    </row>
    <row r="149" spans="1:5">
      <c r="A149" s="12" t="s">
        <v>130</v>
      </c>
      <c r="B149" s="13" t="s">
        <v>10</v>
      </c>
      <c r="C149" s="13">
        <v>1</v>
      </c>
      <c r="D149" s="13">
        <v>185000</v>
      </c>
      <c r="E149" s="14">
        <f t="shared" si="4"/>
        <v>185000</v>
      </c>
    </row>
    <row r="150" spans="1:5">
      <c r="A150" s="20"/>
      <c r="B150" s="20"/>
      <c r="C150" s="20"/>
      <c r="D150" s="20" t="s">
        <v>21</v>
      </c>
      <c r="E150" s="24">
        <f>SUM(E140:E149)</f>
        <v>576225</v>
      </c>
    </row>
    <row r="151" spans="1:5">
      <c r="A151" s="10" t="s">
        <v>22</v>
      </c>
      <c r="B151" s="10" t="s">
        <v>5</v>
      </c>
      <c r="C151" s="10" t="s">
        <v>6</v>
      </c>
      <c r="D151" s="10" t="s">
        <v>7</v>
      </c>
      <c r="E151" s="11" t="s">
        <v>8</v>
      </c>
    </row>
    <row r="152" spans="1:5">
      <c r="A152" s="12" t="s">
        <v>131</v>
      </c>
      <c r="B152" s="13" t="s">
        <v>10</v>
      </c>
      <c r="C152" s="13">
        <v>1</v>
      </c>
      <c r="D152" s="13">
        <v>325000</v>
      </c>
      <c r="E152" s="14">
        <f>C152*D152</f>
        <v>325000</v>
      </c>
    </row>
    <row r="153" spans="1:5">
      <c r="A153" s="12" t="s">
        <v>132</v>
      </c>
      <c r="B153" s="13" t="s">
        <v>10</v>
      </c>
      <c r="C153" s="13">
        <v>1</v>
      </c>
      <c r="D153" s="13">
        <v>200000</v>
      </c>
      <c r="E153" s="14">
        <f>C153*D153</f>
        <v>200000</v>
      </c>
    </row>
    <row r="154" spans="1:5">
      <c r="A154" s="20"/>
      <c r="B154" s="20"/>
      <c r="C154" s="20"/>
      <c r="D154" s="20" t="s">
        <v>21</v>
      </c>
      <c r="E154" s="24">
        <f>SUM(E152:E153)</f>
        <v>525000</v>
      </c>
    </row>
    <row r="155" spans="1:5">
      <c r="A155" s="20" t="s">
        <v>133</v>
      </c>
      <c r="B155" s="21"/>
      <c r="C155" s="21"/>
      <c r="D155" s="21"/>
      <c r="E155" s="22"/>
    </row>
    <row r="156" spans="1:5">
      <c r="A156" s="10" t="s">
        <v>4</v>
      </c>
      <c r="B156" s="10" t="s">
        <v>5</v>
      </c>
      <c r="C156" s="10" t="s">
        <v>6</v>
      </c>
      <c r="D156" s="10" t="s">
        <v>7</v>
      </c>
      <c r="E156" s="11" t="s">
        <v>8</v>
      </c>
    </row>
    <row r="157" spans="1:5">
      <c r="A157" s="12" t="s">
        <v>134</v>
      </c>
      <c r="B157" s="13" t="s">
        <v>10</v>
      </c>
      <c r="C157" s="13">
        <v>1</v>
      </c>
      <c r="D157" s="14">
        <v>452</v>
      </c>
      <c r="E157" s="14">
        <f t="shared" ref="E157:E168" si="5">C157*D157</f>
        <v>452</v>
      </c>
    </row>
    <row r="158" spans="1:5">
      <c r="A158" s="12" t="s">
        <v>135</v>
      </c>
      <c r="B158" s="13" t="s">
        <v>10</v>
      </c>
      <c r="C158" s="13">
        <v>5</v>
      </c>
      <c r="D158" s="14">
        <v>523</v>
      </c>
      <c r="E158" s="14">
        <f t="shared" si="5"/>
        <v>2615</v>
      </c>
    </row>
    <row r="159" spans="1:5">
      <c r="A159" s="12" t="s">
        <v>136</v>
      </c>
      <c r="B159" s="13" t="s">
        <v>10</v>
      </c>
      <c r="C159" s="13">
        <v>1</v>
      </c>
      <c r="D159" s="14">
        <v>650</v>
      </c>
      <c r="E159" s="14">
        <f t="shared" si="5"/>
        <v>650</v>
      </c>
    </row>
    <row r="160" spans="1:5">
      <c r="A160" s="12" t="s">
        <v>137</v>
      </c>
      <c r="B160" s="13" t="s">
        <v>75</v>
      </c>
      <c r="C160" s="13">
        <v>155</v>
      </c>
      <c r="D160" s="13">
        <v>52.3</v>
      </c>
      <c r="E160" s="14">
        <f t="shared" si="5"/>
        <v>8106.5</v>
      </c>
    </row>
    <row r="161" spans="1:5">
      <c r="A161" s="12" t="s">
        <v>138</v>
      </c>
      <c r="B161" s="13" t="s">
        <v>75</v>
      </c>
      <c r="C161" s="13">
        <v>75</v>
      </c>
      <c r="D161" s="13">
        <v>42.3</v>
      </c>
      <c r="E161" s="14">
        <f t="shared" si="5"/>
        <v>3172.5</v>
      </c>
    </row>
    <row r="162" spans="1:5">
      <c r="A162" s="12" t="s">
        <v>139</v>
      </c>
      <c r="B162" s="13" t="s">
        <v>75</v>
      </c>
      <c r="C162" s="13">
        <v>85</v>
      </c>
      <c r="D162" s="13">
        <v>32</v>
      </c>
      <c r="E162" s="14">
        <f t="shared" si="5"/>
        <v>2720</v>
      </c>
    </row>
    <row r="163" spans="1:5">
      <c r="A163" s="12" t="s">
        <v>140</v>
      </c>
      <c r="B163" s="13" t="s">
        <v>75</v>
      </c>
      <c r="C163" s="13">
        <v>50</v>
      </c>
      <c r="D163" s="13">
        <v>320</v>
      </c>
      <c r="E163" s="14">
        <f t="shared" si="5"/>
        <v>16000</v>
      </c>
    </row>
    <row r="164" spans="1:5">
      <c r="A164" s="12" t="s">
        <v>141</v>
      </c>
      <c r="B164" s="13" t="s">
        <v>10</v>
      </c>
      <c r="C164" s="13">
        <v>20</v>
      </c>
      <c r="D164" s="13">
        <v>350</v>
      </c>
      <c r="E164" s="14">
        <f t="shared" si="5"/>
        <v>7000</v>
      </c>
    </row>
    <row r="165" ht="30" spans="1:5">
      <c r="A165" s="25" t="s">
        <v>142</v>
      </c>
      <c r="B165" s="13" t="s">
        <v>10</v>
      </c>
      <c r="C165" s="13">
        <v>10</v>
      </c>
      <c r="D165" s="13">
        <v>750</v>
      </c>
      <c r="E165" s="14">
        <f t="shared" si="5"/>
        <v>7500</v>
      </c>
    </row>
    <row r="166" ht="30" spans="1:5">
      <c r="A166" s="39" t="s">
        <v>143</v>
      </c>
      <c r="B166" s="13" t="s">
        <v>10</v>
      </c>
      <c r="C166" s="13">
        <v>40</v>
      </c>
      <c r="D166" s="13">
        <v>850</v>
      </c>
      <c r="E166" s="14">
        <f t="shared" si="5"/>
        <v>34000</v>
      </c>
    </row>
    <row r="167" ht="30" spans="1:5">
      <c r="A167" s="39" t="s">
        <v>144</v>
      </c>
      <c r="B167" s="13" t="s">
        <v>75</v>
      </c>
      <c r="C167" s="13">
        <v>425</v>
      </c>
      <c r="D167" s="13">
        <v>96.3</v>
      </c>
      <c r="E167" s="14">
        <f t="shared" si="5"/>
        <v>40927.5</v>
      </c>
    </row>
    <row r="168" ht="30" spans="1:5">
      <c r="A168" s="25" t="s">
        <v>145</v>
      </c>
      <c r="B168" s="13" t="s">
        <v>75</v>
      </c>
      <c r="C168" s="13">
        <v>325</v>
      </c>
      <c r="D168" s="13">
        <v>121</v>
      </c>
      <c r="E168" s="14">
        <f t="shared" si="5"/>
        <v>39325</v>
      </c>
    </row>
    <row r="169" spans="1:5">
      <c r="A169" s="20"/>
      <c r="B169" s="20"/>
      <c r="C169" s="20"/>
      <c r="D169" s="20" t="s">
        <v>21</v>
      </c>
      <c r="E169" s="24">
        <f>SUM(E157:E168)</f>
        <v>162468.5</v>
      </c>
    </row>
    <row r="170" spans="1:5">
      <c r="A170" s="10" t="s">
        <v>22</v>
      </c>
      <c r="B170" s="10" t="s">
        <v>5</v>
      </c>
      <c r="C170" s="10" t="s">
        <v>6</v>
      </c>
      <c r="D170" s="10" t="s">
        <v>7</v>
      </c>
      <c r="E170" s="11" t="s">
        <v>8</v>
      </c>
    </row>
    <row r="171" spans="1:5">
      <c r="A171" s="12" t="s">
        <v>146</v>
      </c>
      <c r="B171" s="13" t="s">
        <v>10</v>
      </c>
      <c r="C171" s="13">
        <v>1</v>
      </c>
      <c r="D171" s="13">
        <v>248710</v>
      </c>
      <c r="E171" s="14">
        <f>C171*D171</f>
        <v>248710</v>
      </c>
    </row>
    <row r="172" spans="1:5">
      <c r="A172" s="20"/>
      <c r="B172" s="20"/>
      <c r="C172" s="20"/>
      <c r="D172" s="20" t="s">
        <v>21</v>
      </c>
      <c r="E172" s="24">
        <f>E171</f>
        <v>248710</v>
      </c>
    </row>
    <row r="173" spans="1:5">
      <c r="A173" s="20" t="s">
        <v>147</v>
      </c>
      <c r="B173" s="21"/>
      <c r="C173" s="21"/>
      <c r="D173" s="21"/>
      <c r="E173" s="22"/>
    </row>
    <row r="174" spans="1:5">
      <c r="A174" s="12" t="s">
        <v>148</v>
      </c>
      <c r="B174" s="13" t="s">
        <v>10</v>
      </c>
      <c r="C174" s="13">
        <v>1</v>
      </c>
      <c r="D174" s="13">
        <v>196004</v>
      </c>
      <c r="E174" s="14">
        <f>(C174*D174)+0</f>
        <v>196004</v>
      </c>
    </row>
    <row r="175" spans="1:5">
      <c r="A175" s="23"/>
      <c r="B175" s="20"/>
      <c r="C175" s="20"/>
      <c r="D175" s="20" t="s">
        <v>21</v>
      </c>
      <c r="E175" s="24">
        <f>(E174)+0</f>
        <v>196004</v>
      </c>
    </row>
    <row r="176" ht="21.6" customHeight="1" spans="1:5">
      <c r="A176" s="40" t="s">
        <v>149</v>
      </c>
      <c r="B176" s="10"/>
      <c r="C176" s="10"/>
      <c r="D176" s="10"/>
      <c r="E176" s="41">
        <f>E13+E22+E34+E42+E49+E54+E64+E68+E85+E90+E102+E107+E114+E118+E131+E137+E150+E154+E169+E172+E175</f>
        <v>7499999.8</v>
      </c>
    </row>
    <row r="177" spans="1:5">
      <c r="A177" s="42"/>
      <c r="B177" s="43"/>
      <c r="C177" s="43"/>
      <c r="D177" s="43"/>
      <c r="E177" s="44"/>
    </row>
    <row r="178" spans="1:7">
      <c r="A178" s="45" t="s">
        <v>150</v>
      </c>
      <c r="B178" s="45"/>
      <c r="C178" s="45"/>
      <c r="D178" s="45"/>
      <c r="E178" s="45"/>
      <c r="F178" s="45"/>
      <c r="G178" s="45"/>
    </row>
    <row r="179" spans="1:7">
      <c r="A179" s="45"/>
      <c r="B179" s="43"/>
      <c r="C179" s="43"/>
      <c r="D179" s="43"/>
      <c r="E179" s="44"/>
      <c r="F179" s="45"/>
      <c r="G179" s="45"/>
    </row>
    <row r="180" spans="1:7">
      <c r="A180" s="45"/>
      <c r="B180" s="43"/>
      <c r="C180" s="43"/>
      <c r="D180" s="43"/>
      <c r="E180" s="44"/>
      <c r="F180" s="45"/>
      <c r="G180" s="45"/>
    </row>
    <row r="181" spans="1:7">
      <c r="A181" s="46"/>
      <c r="B181" s="43"/>
      <c r="C181" s="43"/>
      <c r="D181" s="43"/>
      <c r="E181" s="44"/>
      <c r="F181" s="46"/>
      <c r="G181" s="47"/>
    </row>
    <row r="182" spans="1:7">
      <c r="A182" s="48"/>
      <c r="B182" s="49"/>
      <c r="C182" s="49"/>
      <c r="D182" s="49"/>
      <c r="E182" s="50"/>
      <c r="F182" s="48"/>
      <c r="G182" s="48"/>
    </row>
    <row r="183" spans="1:7">
      <c r="A183" s="46"/>
      <c r="B183" s="49"/>
      <c r="C183" s="49"/>
      <c r="D183" s="49"/>
      <c r="E183" s="50"/>
      <c r="F183" s="48"/>
      <c r="G183" s="48"/>
    </row>
    <row r="184" spans="1:7">
      <c r="A184" s="48"/>
      <c r="B184" s="49"/>
      <c r="C184" s="49"/>
      <c r="D184" s="49"/>
      <c r="E184" s="50"/>
      <c r="F184" s="48"/>
      <c r="G184" s="48"/>
    </row>
  </sheetData>
  <mergeCells count="4">
    <mergeCell ref="D1:E1"/>
    <mergeCell ref="A2:E2"/>
    <mergeCell ref="A3:E3"/>
    <mergeCell ref="A178:G178"/>
  </mergeCells>
  <pageMargins left="0.7" right="0.7" top="0.75" bottom="0.75" header="0.511811023622047" footer="0.511811023622047"/>
  <pageSetup paperSize="9" orientation="portrait" horizontalDpi="3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Image&amp;Matros ®</Company>
  <Application>LibreOffice/7.2.2.2$Windows_X86_64 LibreOffice_project/02b2acce88a210515b4a5bb2e46cbfb63fe97d56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Image&amp;Matros ®</dc:creator>
  <cp:lastModifiedBy>Oleg</cp:lastModifiedBy>
  <cp:revision>35</cp:revision>
  <dcterms:created xsi:type="dcterms:W3CDTF">2022-05-30T17:08:00Z</dcterms:created>
  <dcterms:modified xsi:type="dcterms:W3CDTF">2024-01-22T13:49:57Z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6B93BF7432CE49D2BABDB0C6CAAC371C_12</vt:lpwstr>
  </property>
  <property fmtid="{D5CDD505-2E9C-101B-9397-08002B2CF9AE}" pid="3" name="KSOProductBuildVer">
    <vt:lpwstr>1049-12.2.0.13431</vt:lpwstr>
  </property>
</Properties>
</file>